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Беляево на 2022 год и на плановый период 2023-2024 годов\"/>
    </mc:Choice>
  </mc:AlternateContent>
  <bookViews>
    <workbookView xWindow="-108" yWindow="-108" windowWidth="23256" windowHeight="12576"/>
  </bookViews>
  <sheets>
    <sheet name="Документ (3)" sheetId="4" r:id="rId1"/>
  </sheets>
  <definedNames>
    <definedName name="_xlnm.Print_Titles" localSheetId="0">'Документ (3)'!$4:$5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4" l="1"/>
  <c r="AL15" i="4" l="1"/>
  <c r="AK10" i="4" l="1"/>
  <c r="AN9" i="4" l="1"/>
  <c r="AN11" i="4"/>
  <c r="AN14" i="4"/>
  <c r="AN16" i="4"/>
  <c r="AN17" i="4"/>
  <c r="AN23" i="4"/>
  <c r="AN26" i="4"/>
  <c r="AN28" i="4"/>
  <c r="AN29" i="4"/>
  <c r="AM8" i="4"/>
  <c r="AM10" i="4"/>
  <c r="AN10" i="4" s="1"/>
  <c r="AM15" i="4"/>
  <c r="AM13" i="4" s="1"/>
  <c r="AM18" i="4"/>
  <c r="AM20" i="4"/>
  <c r="AM25" i="4"/>
  <c r="AM30" i="4"/>
  <c r="AL30" i="4"/>
  <c r="AL25" i="4"/>
  <c r="AL24" i="4" s="1"/>
  <c r="AL20" i="4"/>
  <c r="AL18" i="4"/>
  <c r="AL13" i="4"/>
  <c r="AL10" i="4"/>
  <c r="AL8" i="4"/>
  <c r="AK25" i="4"/>
  <c r="AN13" i="4" l="1"/>
  <c r="AN8" i="4"/>
  <c r="AM24" i="4"/>
  <c r="AN24" i="4" s="1"/>
  <c r="AN15" i="4"/>
  <c r="AN25" i="4"/>
  <c r="AL7" i="4"/>
  <c r="AL6" i="4" s="1"/>
  <c r="AL32" i="4" s="1"/>
  <c r="AK7" i="4"/>
  <c r="AK8" i="4"/>
  <c r="AK9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6" i="4"/>
  <c r="AK28" i="4"/>
  <c r="AK29" i="4"/>
  <c r="AK32" i="4"/>
  <c r="AM6" i="4" l="1"/>
  <c r="AM32" i="4" s="1"/>
  <c r="AN32" i="4" s="1"/>
  <c r="AN7" i="4"/>
  <c r="AK6" i="4"/>
  <c r="AN6" i="4" l="1"/>
</calcChain>
</file>

<file path=xl/sharedStrings.xml><?xml version="1.0" encoding="utf-8"?>
<sst xmlns="http://schemas.openxmlformats.org/spreadsheetml/2006/main" count="128" uniqueCount="72">
  <si>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</si>
  <si>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</si>
  <si>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</si>
  <si>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</si>
  <si>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</si>
  <si>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</si>
  <si>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</si>
  <si>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</si>
  <si>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</si>
  <si>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</si>
  <si>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</si>
  <si>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</si>
  <si>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</si>
  <si>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</si>
  <si>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</si>
  <si>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</si>
  <si>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</si>
  <si>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</si>
  <si>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</si>
  <si>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</si>
  <si>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</si>
  <si>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</si>
  <si>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</si>
  <si>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</si>
  <si>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</si>
  <si>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</si>
  <si>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</si>
  <si>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</si>
  <si>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</si>
  <si>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</si>
  <si>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</si>
  <si>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</si>
  <si>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</si>
  <si>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</si>
  <si>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</si>
  <si>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</si>
  <si>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00010904000000000000</t>
  </si>
  <si>
    <t xml:space="preserve">              Налоги на имущество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</si>
  <si>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</si>
  <si>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</si>
  <si>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</si>
  <si>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</si>
  <si>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</si>
  <si>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</si>
  <si>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</si>
  <si>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</si>
  <si>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</si>
  <si>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</si>
  <si>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</si>
  <si>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</si>
  <si>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</si>
  <si>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</si>
  <si>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ИТОГО ДОХОДОВ</t>
  </si>
  <si>
    <t>00010800000000000000</t>
  </si>
  <si>
    <t xml:space="preserve">          ГОСУДАРСТВЕННАЯ ПОШЛИНА</t>
  </si>
  <si>
    <t>00020230000000000000</t>
  </si>
  <si>
    <t xml:space="preserve">            Субвенции бюджетам бюджетной системы Российской Федерации</t>
  </si>
  <si>
    <t>Бюджет: СП "Деревня Беляево"</t>
  </si>
  <si>
    <t>00310804020011000110</t>
  </si>
  <si>
    <t xml:space="preserve">        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</si>
  <si>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00020700000000000000</t>
  </si>
  <si>
    <t xml:space="preserve">          ПРОЧИЕ БЕЗВОЗМЕЗДНЫЕ ПОСТУПЛЕНИЯ</t>
  </si>
  <si>
    <t>81020705030100000150</t>
  </si>
  <si>
    <t xml:space="preserve">                    Прочие безвозмездные поступления в бюджеты сельских поселений</t>
  </si>
  <si>
    <t>План на 2021 год с учетом изменений</t>
  </si>
  <si>
    <t>План на 2021 год</t>
  </si>
  <si>
    <t>Исполнено по бюджету муниципального района на 01.11.2021 года</t>
  </si>
  <si>
    <t>% исполнения к плану 2021 года</t>
  </si>
  <si>
    <t>Ожидаемое исполнение в 2021 году</t>
  </si>
  <si>
    <t>Прогноз бюджета на 2022 год</t>
  </si>
  <si>
    <t>% 2022 года к ожидаемому  исполнению 2021 года</t>
  </si>
  <si>
    <t>Ожидаемое исполнение бюджета МО СП "Деревня Беляево" за 2021 год в разрезе доходных источников, ПРОГНОЗ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</si>
</sst>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75">
    <xf numFmtId="0" fontId="0" fillId="0" borderId="0" xfId="0"/>
    <xf numFmtId="0" fontId="6" fillId="0" borderId="1" xfId="2" applyNumberFormat="1" applyFont="1" applyFill="1" applyProtection="1"/>
    <xf numFmtId="0" fontId="7" fillId="0" borderId="0" xfId="0" applyFont="1" applyFill="1" applyProtection="1">
      <protection locked="0"/>
    </xf>
    <xf numFmtId="0" fontId="5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10" fontId="5" fillId="0" borderId="5" xfId="18" applyNumberFormat="1" applyFont="1" applyFill="1" applyBorder="1" applyProtection="1">
      <alignment horizontal="center" vertical="top" shrinkToFit="1"/>
    </xf>
    <xf numFmtId="0" fontId="6" fillId="0" borderId="1" xfId="1" applyNumberFormat="1" applyFont="1" applyFill="1" applyProtection="1">
      <alignment horizontal="left" wrapText="1"/>
    </xf>
    <xf numFmtId="0" fontId="5" fillId="0" borderId="1" xfId="2" applyNumberFormat="1" applyFont="1" applyFill="1" applyAlignment="1" applyProtection="1"/>
    <xf numFmtId="0" fontId="8" fillId="0" borderId="0" xfId="0" applyFont="1" applyFill="1" applyAlignment="1" applyProtection="1">
      <protection locked="0"/>
    </xf>
    <xf numFmtId="0" fontId="9" fillId="0" borderId="5" xfId="12" applyNumberFormat="1" applyFont="1" applyFill="1" applyBorder="1" applyProtection="1">
      <alignment horizontal="center" vertical="center" wrapText="1"/>
    </xf>
    <xf numFmtId="0" fontId="6" fillId="0" borderId="1" xfId="1" applyNumberFormat="1" applyFont="1" applyFill="1" applyProtection="1">
      <alignment horizontal="left" wrapText="1"/>
    </xf>
    <xf numFmtId="10" fontId="6" fillId="0" borderId="5" xfId="18" applyNumberFormat="1" applyFont="1" applyFill="1" applyBorder="1" applyProtection="1">
      <alignment horizontal="center" vertical="top" shrinkToFit="1"/>
    </xf>
    <xf numFmtId="0" fontId="6" fillId="0" borderId="1" xfId="2" applyNumberFormat="1" applyFont="1" applyFill="1" applyAlignment="1" applyProtection="1">
      <alignment horizontal="right"/>
    </xf>
    <xf numFmtId="0" fontId="6" fillId="0" borderId="1" xfId="1" applyNumberFormat="1" applyFont="1" applyFill="1" applyAlignment="1" applyProtection="1">
      <alignment horizontal="right" wrapText="1"/>
    </xf>
    <xf numFmtId="0" fontId="7" fillId="0" borderId="0" xfId="0" applyFont="1" applyFill="1" applyAlignment="1" applyProtection="1">
      <alignment horizontal="right"/>
      <protection locked="0"/>
    </xf>
    <xf numFmtId="0" fontId="9" fillId="0" borderId="10" xfId="11" applyNumberFormat="1" applyFont="1" applyFill="1" applyBorder="1" applyAlignment="1" applyProtection="1">
      <alignment vertical="center" wrapText="1"/>
    </xf>
    <xf numFmtId="0" fontId="9" fillId="0" borderId="10" xfId="11" applyFont="1" applyFill="1" applyBorder="1" applyAlignment="1">
      <alignment vertical="center" wrapText="1"/>
    </xf>
    <xf numFmtId="0" fontId="9" fillId="0" borderId="10" xfId="13" applyNumberFormat="1" applyFont="1" applyFill="1" applyBorder="1" applyProtection="1">
      <alignment horizontal="center" vertical="center" wrapText="1"/>
    </xf>
    <xf numFmtId="0" fontId="9" fillId="0" borderId="2" xfId="12" applyNumberFormat="1" applyFont="1" applyFill="1" applyBorder="1" applyProtection="1">
      <alignment horizontal="center" vertical="center" wrapText="1"/>
    </xf>
    <xf numFmtId="1" fontId="5" fillId="0" borderId="15" xfId="14" applyNumberFormat="1" applyFont="1" applyFill="1" applyBorder="1" applyProtection="1">
      <alignment horizontal="center" vertical="top" shrinkToFit="1"/>
    </xf>
    <xf numFmtId="0" fontId="5" fillId="0" borderId="2" xfId="15" applyNumberFormat="1" applyFont="1" applyFill="1" applyBorder="1" applyProtection="1">
      <alignment horizontal="left" vertical="top" wrapText="1"/>
    </xf>
    <xf numFmtId="1" fontId="5" fillId="0" borderId="2" xfId="14" applyNumberFormat="1" applyFont="1" applyFill="1" applyBorder="1" applyProtection="1">
      <alignment horizontal="center" vertical="top" shrinkToFit="1"/>
    </xf>
    <xf numFmtId="0" fontId="5" fillId="0" borderId="2" xfId="16" applyNumberFormat="1" applyFont="1" applyFill="1" applyBorder="1" applyProtection="1">
      <alignment horizontal="center" vertical="top" wrapText="1"/>
    </xf>
    <xf numFmtId="4" fontId="5" fillId="0" borderId="2" xfId="17" applyNumberFormat="1" applyFont="1" applyFill="1" applyBorder="1" applyProtection="1">
      <alignment horizontal="right" vertical="top" shrinkToFit="1"/>
    </xf>
    <xf numFmtId="10" fontId="5" fillId="0" borderId="2" xfId="18" applyNumberFormat="1" applyFont="1" applyFill="1" applyBorder="1" applyProtection="1">
      <alignment horizontal="center" vertical="top" shrinkToFit="1"/>
    </xf>
    <xf numFmtId="4" fontId="5" fillId="0" borderId="2" xfId="18" applyNumberFormat="1" applyFont="1" applyFill="1" applyBorder="1" applyProtection="1">
      <alignment horizontal="center" vertical="top" shrinkToFit="1"/>
    </xf>
    <xf numFmtId="4" fontId="5" fillId="0" borderId="2" xfId="18" applyNumberFormat="1" applyFont="1" applyFill="1" applyBorder="1" applyAlignment="1" applyProtection="1">
      <alignment horizontal="right" vertical="top" shrinkToFit="1"/>
    </xf>
    <xf numFmtId="10" fontId="5" fillId="0" borderId="17" xfId="18" applyNumberFormat="1" applyFont="1" applyFill="1" applyBorder="1" applyProtection="1">
      <alignment horizontal="center" vertical="top" shrinkToFit="1"/>
    </xf>
    <xf numFmtId="1" fontId="6" fillId="0" borderId="15" xfId="14" applyNumberFormat="1" applyFont="1" applyFill="1" applyBorder="1" applyProtection="1">
      <alignment horizontal="center" vertical="top" shrinkToFit="1"/>
    </xf>
    <xf numFmtId="0" fontId="6" fillId="0" borderId="2" xfId="15" applyNumberFormat="1" applyFont="1" applyFill="1" applyBorder="1" applyProtection="1">
      <alignment horizontal="left" vertical="top" wrapText="1"/>
    </xf>
    <xf numFmtId="1" fontId="6" fillId="0" borderId="2" xfId="14" applyNumberFormat="1" applyFont="1" applyFill="1" applyBorder="1" applyProtection="1">
      <alignment horizontal="center" vertical="top" shrinkToFit="1"/>
    </xf>
    <xf numFmtId="0" fontId="6" fillId="0" borderId="2" xfId="16" applyNumberFormat="1" applyFont="1" applyFill="1" applyBorder="1" applyProtection="1">
      <alignment horizontal="center" vertical="top" wrapText="1"/>
    </xf>
    <xf numFmtId="4" fontId="6" fillId="0" borderId="2" xfId="17" applyNumberFormat="1" applyFont="1" applyFill="1" applyBorder="1" applyProtection="1">
      <alignment horizontal="right" vertical="top" shrinkToFit="1"/>
    </xf>
    <xf numFmtId="10" fontId="6" fillId="0" borderId="2" xfId="18" applyNumberFormat="1" applyFont="1" applyFill="1" applyBorder="1" applyProtection="1">
      <alignment horizontal="center" vertical="top" shrinkToFit="1"/>
    </xf>
    <xf numFmtId="4" fontId="6" fillId="0" borderId="2" xfId="18" applyNumberFormat="1" applyFont="1" applyFill="1" applyBorder="1" applyProtection="1">
      <alignment horizontal="center" vertical="top" shrinkToFit="1"/>
    </xf>
    <xf numFmtId="4" fontId="6" fillId="0" borderId="2" xfId="18" applyNumberFormat="1" applyFont="1" applyFill="1" applyBorder="1" applyAlignment="1" applyProtection="1">
      <alignment horizontal="right" vertical="top" shrinkToFit="1"/>
    </xf>
    <xf numFmtId="1" fontId="5" fillId="0" borderId="20" xfId="20" applyNumberFormat="1" applyFont="1" applyFill="1" applyBorder="1" applyAlignment="1" applyProtection="1">
      <alignment horizontal="left" shrinkToFit="1"/>
    </xf>
    <xf numFmtId="4" fontId="5" fillId="0" borderId="19" xfId="21" applyNumberFormat="1" applyFont="1" applyFill="1" applyBorder="1" applyAlignment="1" applyProtection="1">
      <alignment horizontal="right" shrinkToFit="1"/>
    </xf>
    <xf numFmtId="10" fontId="5" fillId="0" borderId="19" xfId="22" applyNumberFormat="1" applyFont="1" applyFill="1" applyBorder="1" applyAlignment="1" applyProtection="1">
      <alignment horizontal="center" shrinkToFit="1"/>
    </xf>
    <xf numFmtId="10" fontId="5" fillId="0" borderId="21" xfId="18" applyNumberFormat="1" applyFont="1" applyFill="1" applyBorder="1" applyAlignment="1" applyProtection="1">
      <alignment horizontal="center" shrinkToFit="1"/>
    </xf>
    <xf numFmtId="4" fontId="5" fillId="0" borderId="19" xfId="22" applyNumberFormat="1" applyFont="1" applyFill="1" applyBorder="1" applyAlignment="1" applyProtection="1">
      <alignment horizontal="center" shrinkToFit="1"/>
    </xf>
    <xf numFmtId="4" fontId="5" fillId="0" borderId="19" xfId="22" applyNumberFormat="1" applyFont="1" applyFill="1" applyBorder="1" applyAlignment="1" applyProtection="1">
      <alignment horizontal="right" shrinkToFit="1"/>
    </xf>
    <xf numFmtId="10" fontId="5" fillId="0" borderId="22" xfId="18" applyNumberFormat="1" applyFont="1" applyFill="1" applyBorder="1" applyProtection="1">
      <alignment horizontal="center" vertical="top" shrinkToFit="1"/>
    </xf>
    <xf numFmtId="0" fontId="6" fillId="0" borderId="1" xfId="5" applyNumberFormat="1" applyFont="1" applyFill="1" applyBorder="1" applyAlignment="1" applyProtection="1">
      <alignment horizontal="right"/>
    </xf>
    <xf numFmtId="0" fontId="9" fillId="0" borderId="9" xfId="12" applyNumberFormat="1" applyFont="1" applyFill="1" applyBorder="1" applyProtection="1">
      <alignment horizontal="center" vertical="center" wrapText="1"/>
    </xf>
    <xf numFmtId="0" fontId="9" fillId="0" borderId="6" xfId="12" applyNumberFormat="1" applyFont="1" applyFill="1" applyBorder="1" applyProtection="1">
      <alignment horizontal="center" vertical="center" wrapText="1"/>
    </xf>
    <xf numFmtId="0" fontId="9" fillId="0" borderId="11" xfId="11" applyNumberFormat="1" applyFont="1" applyFill="1" applyBorder="1" applyProtection="1">
      <alignment horizontal="center" vertical="center" wrapText="1"/>
    </xf>
    <xf numFmtId="0" fontId="9" fillId="0" borderId="13" xfId="11" applyNumberFormat="1" applyFont="1" applyFill="1" applyBorder="1" applyProtection="1">
      <alignment horizontal="center" vertical="center" wrapText="1"/>
    </xf>
    <xf numFmtId="0" fontId="9" fillId="0" borderId="12" xfId="11" applyNumberFormat="1" applyFont="1" applyFill="1" applyBorder="1" applyProtection="1">
      <alignment horizontal="center" vertical="center" wrapText="1"/>
    </xf>
    <xf numFmtId="0" fontId="9" fillId="0" borderId="9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9" fillId="5" borderId="9" xfId="11" applyNumberFormat="1" applyFont="1" applyFill="1" applyBorder="1" applyAlignment="1">
      <alignment horizontal="center" vertical="center" wrapText="1"/>
    </xf>
    <xf numFmtId="0" fontId="9" fillId="5" borderId="6" xfId="11" applyNumberFormat="1" applyFont="1" applyFill="1" applyBorder="1" applyAlignment="1">
      <alignment horizontal="center" vertical="center" wrapText="1"/>
    </xf>
    <xf numFmtId="0" fontId="11" fillId="5" borderId="9" xfId="11" applyNumberFormat="1" applyFont="1" applyFill="1" applyBorder="1" applyAlignment="1">
      <alignment horizontal="center" vertical="center" wrapText="1"/>
    </xf>
    <xf numFmtId="0" fontId="11" fillId="5" borderId="6" xfId="11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Alignment="1" applyProtection="1">
      <alignment horizontal="center" wrapText="1"/>
    </xf>
    <xf numFmtId="0" fontId="12" fillId="0" borderId="1" xfId="4" applyNumberFormat="1" applyFont="1" applyFill="1" applyAlignment="1" applyProtection="1">
      <alignment horizontal="center" wrapText="1"/>
    </xf>
    <xf numFmtId="10" fontId="9" fillId="5" borderId="14" xfId="11" applyNumberFormat="1" applyFont="1" applyFill="1" applyBorder="1" applyAlignment="1">
      <alignment horizontal="center" vertical="center" wrapText="1"/>
    </xf>
    <xf numFmtId="10" fontId="9" fillId="5" borderId="16" xfId="1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Protection="1">
      <alignment horizontal="left" wrapText="1"/>
    </xf>
    <xf numFmtId="0" fontId="6" fillId="0" borderId="1" xfId="1" applyFont="1" applyFill="1">
      <alignment horizontal="left" wrapText="1"/>
    </xf>
    <xf numFmtId="1" fontId="5" fillId="0" borderId="18" xfId="19" applyNumberFormat="1" applyFont="1" applyFill="1" applyBorder="1" applyAlignment="1" applyProtection="1">
      <alignment horizontal="left" shrinkToFit="1"/>
    </xf>
    <xf numFmtId="1" fontId="5" fillId="0" borderId="19" xfId="19" applyFont="1" applyFill="1" applyBorder="1" applyAlignment="1">
      <alignment horizontal="left" shrinkToFit="1"/>
    </xf>
    <xf numFmtId="0" fontId="9" fillId="0" borderId="8" xfId="11" applyNumberFormat="1" applyFont="1" applyFill="1" applyBorder="1" applyProtection="1">
      <alignment horizontal="center" vertical="center" wrapText="1"/>
    </xf>
    <xf numFmtId="0" fontId="9" fillId="0" borderId="8" xfId="11" applyFont="1" applyFill="1" applyBorder="1">
      <alignment horizontal="center" vertical="center" wrapText="1"/>
    </xf>
    <xf numFmtId="0" fontId="6" fillId="0" borderId="7" xfId="6" applyNumberFormat="1" applyFont="1" applyFill="1" applyBorder="1" applyProtection="1">
      <alignment horizontal="center" vertical="center" wrapText="1"/>
    </xf>
    <xf numFmtId="0" fontId="6" fillId="0" borderId="15" xfId="6" applyFont="1" applyFill="1" applyBorder="1">
      <alignment horizontal="center" vertical="center" wrapText="1"/>
    </xf>
    <xf numFmtId="0" fontId="9" fillId="0" borderId="8" xfId="7" applyNumberFormat="1" applyFont="1" applyFill="1" applyBorder="1" applyProtection="1">
      <alignment horizontal="center" vertical="center" wrapText="1"/>
    </xf>
    <xf numFmtId="0" fontId="9" fillId="0" borderId="2" xfId="7" applyFont="1" applyFill="1" applyBorder="1">
      <alignment horizontal="center" vertical="center" wrapText="1"/>
    </xf>
    <xf numFmtId="0" fontId="9" fillId="0" borderId="8" xfId="8" applyNumberFormat="1" applyFont="1" applyFill="1" applyBorder="1" applyProtection="1">
      <alignment horizontal="center" vertical="center" wrapText="1"/>
    </xf>
    <xf numFmtId="0" fontId="9" fillId="0" borderId="2" xfId="8" applyFont="1" applyFill="1" applyBorder="1">
      <alignment horizontal="center" vertical="center" wrapText="1"/>
    </xf>
    <xf numFmtId="0" fontId="9" fillId="0" borderId="8" xfId="10" applyNumberFormat="1" applyFont="1" applyFill="1" applyBorder="1" applyProtection="1">
      <alignment horizontal="center" vertical="center" wrapText="1"/>
    </xf>
    <xf numFmtId="0" fontId="9" fillId="0" borderId="2" xfId="10" applyFont="1" applyFill="1" applyBorder="1">
      <alignment horizontal="center" vertical="center" wrapText="1"/>
    </xf>
    <xf numFmtId="0" fontId="9" fillId="0" borderId="8" xfId="12" applyNumberFormat="1" applyFont="1" applyFill="1" applyBorder="1" applyProtection="1">
      <alignment horizontal="center" vertical="center" wrapText="1"/>
    </xf>
    <xf numFmtId="0" fontId="9" fillId="0" borderId="2" xfId="12" applyFont="1" applyFill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4"/>
  <sheetViews>
    <sheetView showGridLines="0" showZeros="0" tabSelected="1" view="pageBreakPreview" topLeftCell="B1" zoomScaleNormal="100" zoomScaleSheetLayoutView="100" workbookViewId="0">
      <pane ySplit="5" topLeftCell="A6" activePane="bottomLeft" state="frozen"/>
      <selection pane="bottomLeft" activeCell="AM8" sqref="AM8"/>
    </sheetView>
  </sheetViews>
  <sheetFormatPr defaultColWidth="9.109375" defaultRowHeight="15.6" outlineLevelRow="7" x14ac:dyDescent="0.3"/>
  <cols>
    <col min="1" max="1" width="9.109375" style="2" hidden="1"/>
    <col min="2" max="2" width="47.6640625" style="2" customWidth="1"/>
    <col min="3" max="3" width="21.6640625" style="2" customWidth="1"/>
    <col min="4" max="14" width="9.109375" style="2" hidden="1"/>
    <col min="15" max="15" width="15.6640625" style="2" customWidth="1"/>
    <col min="16" max="16" width="9.109375" style="2" hidden="1"/>
    <col min="17" max="17" width="14.5546875" style="2" customWidth="1"/>
    <col min="18" max="25" width="9.109375" style="2" hidden="1"/>
    <col min="26" max="26" width="16.6640625" style="2" customWidth="1"/>
    <col min="27" max="36" width="9.109375" style="2" hidden="1"/>
    <col min="37" max="37" width="14.44140625" style="2" customWidth="1"/>
    <col min="38" max="38" width="14.33203125" style="2" customWidth="1"/>
    <col min="39" max="39" width="20.33203125" style="14" customWidth="1"/>
    <col min="40" max="40" width="13" style="2" customWidth="1"/>
    <col min="41" max="41" width="9.109375" style="2" customWidth="1"/>
    <col min="42" max="16384" width="9.109375" style="2"/>
  </cols>
  <sheetData>
    <row r="1" spans="1:41" ht="15.15" customHeight="1" x14ac:dyDescent="0.3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6"/>
      <c r="AL1" s="55"/>
      <c r="AM1" s="55"/>
      <c r="AN1" s="55"/>
      <c r="AO1" s="1"/>
    </row>
    <row r="2" spans="1:41" ht="33.75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55"/>
      <c r="AM2" s="55"/>
      <c r="AN2" s="55"/>
      <c r="AO2" s="1"/>
    </row>
    <row r="3" spans="1:41" ht="12.75" customHeight="1" thickBot="1" x14ac:dyDescent="0.3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1"/>
    </row>
    <row r="4" spans="1:41" ht="30" customHeight="1" x14ac:dyDescent="0.3">
      <c r="A4" s="65" t="s">
        <v>1</v>
      </c>
      <c r="B4" s="67" t="s">
        <v>2</v>
      </c>
      <c r="C4" s="69" t="s">
        <v>3</v>
      </c>
      <c r="D4" s="71" t="s">
        <v>1</v>
      </c>
      <c r="E4" s="63" t="s">
        <v>4</v>
      </c>
      <c r="F4" s="64"/>
      <c r="G4" s="64"/>
      <c r="H4" s="63" t="s">
        <v>5</v>
      </c>
      <c r="I4" s="64"/>
      <c r="J4" s="64"/>
      <c r="K4" s="73" t="s">
        <v>1</v>
      </c>
      <c r="L4" s="73" t="s">
        <v>1</v>
      </c>
      <c r="M4" s="73" t="s">
        <v>1</v>
      </c>
      <c r="N4" s="73" t="s">
        <v>1</v>
      </c>
      <c r="O4" s="44" t="s">
        <v>65</v>
      </c>
      <c r="P4" s="44" t="s">
        <v>1</v>
      </c>
      <c r="Q4" s="44" t="s">
        <v>64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15" t="s">
        <v>6</v>
      </c>
      <c r="Y4" s="16"/>
      <c r="Z4" s="49" t="s">
        <v>66</v>
      </c>
      <c r="AA4" s="46" t="s">
        <v>7</v>
      </c>
      <c r="AB4" s="48"/>
      <c r="AC4" s="47"/>
      <c r="AD4" s="17" t="s">
        <v>1</v>
      </c>
      <c r="AE4" s="46" t="s">
        <v>8</v>
      </c>
      <c r="AF4" s="47"/>
      <c r="AG4" s="46" t="s">
        <v>9</v>
      </c>
      <c r="AH4" s="47"/>
      <c r="AI4" s="46" t="s">
        <v>10</v>
      </c>
      <c r="AJ4" s="47"/>
      <c r="AK4" s="49" t="s">
        <v>67</v>
      </c>
      <c r="AL4" s="51" t="s">
        <v>68</v>
      </c>
      <c r="AM4" s="53" t="s">
        <v>69</v>
      </c>
      <c r="AN4" s="57" t="s">
        <v>70</v>
      </c>
      <c r="AO4" s="1"/>
    </row>
    <row r="5" spans="1:41" ht="54.75" customHeight="1" x14ac:dyDescent="0.3">
      <c r="A5" s="66"/>
      <c r="B5" s="68"/>
      <c r="C5" s="70"/>
      <c r="D5" s="72"/>
      <c r="E5" s="18" t="s">
        <v>1</v>
      </c>
      <c r="F5" s="18" t="s">
        <v>1</v>
      </c>
      <c r="G5" s="18" t="s">
        <v>1</v>
      </c>
      <c r="H5" s="18" t="s">
        <v>1</v>
      </c>
      <c r="I5" s="18" t="s">
        <v>1</v>
      </c>
      <c r="J5" s="18" t="s">
        <v>1</v>
      </c>
      <c r="K5" s="74"/>
      <c r="L5" s="74"/>
      <c r="M5" s="74"/>
      <c r="N5" s="74"/>
      <c r="O5" s="45"/>
      <c r="P5" s="45"/>
      <c r="Q5" s="45"/>
      <c r="R5" s="45"/>
      <c r="S5" s="45"/>
      <c r="T5" s="45"/>
      <c r="U5" s="45"/>
      <c r="V5" s="45"/>
      <c r="W5" s="45"/>
      <c r="X5" s="9" t="s">
        <v>1</v>
      </c>
      <c r="Y5" s="9" t="s">
        <v>1</v>
      </c>
      <c r="Z5" s="50"/>
      <c r="AA5" s="9" t="s">
        <v>1</v>
      </c>
      <c r="AB5" s="9" t="s">
        <v>1</v>
      </c>
      <c r="AC5" s="9" t="s">
        <v>1</v>
      </c>
      <c r="AD5" s="9"/>
      <c r="AE5" s="9" t="s">
        <v>1</v>
      </c>
      <c r="AF5" s="9" t="s">
        <v>1</v>
      </c>
      <c r="AG5" s="9" t="s">
        <v>1</v>
      </c>
      <c r="AH5" s="9" t="s">
        <v>1</v>
      </c>
      <c r="AI5" s="9" t="s">
        <v>1</v>
      </c>
      <c r="AJ5" s="9" t="s">
        <v>1</v>
      </c>
      <c r="AK5" s="50"/>
      <c r="AL5" s="52"/>
      <c r="AM5" s="54"/>
      <c r="AN5" s="58"/>
      <c r="AO5" s="1"/>
    </row>
    <row r="6" spans="1:41" s="4" customFormat="1" ht="23.25" customHeight="1" x14ac:dyDescent="0.3">
      <c r="A6" s="19" t="s">
        <v>11</v>
      </c>
      <c r="B6" s="20" t="s">
        <v>57</v>
      </c>
      <c r="C6" s="21" t="s">
        <v>11</v>
      </c>
      <c r="D6" s="21"/>
      <c r="E6" s="22"/>
      <c r="F6" s="21"/>
      <c r="G6" s="21"/>
      <c r="H6" s="21"/>
      <c r="I6" s="21"/>
      <c r="J6" s="21"/>
      <c r="K6" s="21"/>
      <c r="L6" s="21"/>
      <c r="M6" s="21"/>
      <c r="N6" s="23">
        <v>0</v>
      </c>
      <c r="O6" s="23">
        <v>4542461.1399999997</v>
      </c>
      <c r="P6" s="23">
        <v>-1110498.54</v>
      </c>
      <c r="Q6" s="23">
        <v>3431962.6</v>
      </c>
      <c r="R6" s="23">
        <v>3431962.6</v>
      </c>
      <c r="S6" s="23">
        <v>3431962.6</v>
      </c>
      <c r="T6" s="23">
        <v>0</v>
      </c>
      <c r="U6" s="23">
        <v>0</v>
      </c>
      <c r="V6" s="23">
        <v>0</v>
      </c>
      <c r="W6" s="23">
        <v>0</v>
      </c>
      <c r="X6" s="23">
        <v>21389.32</v>
      </c>
      <c r="Y6" s="23">
        <v>2617014.31</v>
      </c>
      <c r="Z6" s="23">
        <v>2595624.9900000002</v>
      </c>
      <c r="AA6" s="23">
        <v>21389.32</v>
      </c>
      <c r="AB6" s="23">
        <v>2617014.31</v>
      </c>
      <c r="AC6" s="23">
        <v>2595624.9900000002</v>
      </c>
      <c r="AD6" s="23">
        <v>2595624.9900000002</v>
      </c>
      <c r="AE6" s="23">
        <v>836337.61</v>
      </c>
      <c r="AF6" s="24">
        <v>0.75630922959358593</v>
      </c>
      <c r="AG6" s="23">
        <v>836337.61</v>
      </c>
      <c r="AH6" s="24">
        <v>0.75630922959358593</v>
      </c>
      <c r="AI6" s="23">
        <v>0</v>
      </c>
      <c r="AJ6" s="24"/>
      <c r="AK6" s="5">
        <f>SUM(Z6/Q6)</f>
        <v>0.75630922959358593</v>
      </c>
      <c r="AL6" s="25">
        <f>SUM(AL7+AL24)</f>
        <v>3091421.14</v>
      </c>
      <c r="AM6" s="26">
        <f>SUM(AM7+AM24)</f>
        <v>3391095.6</v>
      </c>
      <c r="AN6" s="27">
        <f>SUM(AM6/AL6)</f>
        <v>1.0969374428228178</v>
      </c>
      <c r="AO6" s="3"/>
    </row>
    <row r="7" spans="1:41" s="4" customFormat="1" ht="31.2" outlineLevel="1" x14ac:dyDescent="0.3">
      <c r="A7" s="19" t="s">
        <v>12</v>
      </c>
      <c r="B7" s="20" t="s">
        <v>13</v>
      </c>
      <c r="C7" s="21" t="s">
        <v>12</v>
      </c>
      <c r="D7" s="21"/>
      <c r="E7" s="22"/>
      <c r="F7" s="21"/>
      <c r="G7" s="21"/>
      <c r="H7" s="21"/>
      <c r="I7" s="21"/>
      <c r="J7" s="21"/>
      <c r="K7" s="21"/>
      <c r="L7" s="21"/>
      <c r="M7" s="21"/>
      <c r="N7" s="23">
        <v>0</v>
      </c>
      <c r="O7" s="23">
        <v>809851</v>
      </c>
      <c r="P7" s="23">
        <v>127388.6</v>
      </c>
      <c r="Q7" s="23">
        <v>937239.6</v>
      </c>
      <c r="R7" s="23">
        <v>937239.6</v>
      </c>
      <c r="S7" s="23">
        <v>937239.6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410779.12</v>
      </c>
      <c r="Z7" s="23">
        <v>410779.12</v>
      </c>
      <c r="AA7" s="23">
        <v>0</v>
      </c>
      <c r="AB7" s="23">
        <v>410779.12</v>
      </c>
      <c r="AC7" s="23">
        <v>410779.12</v>
      </c>
      <c r="AD7" s="23">
        <v>410779.12</v>
      </c>
      <c r="AE7" s="23">
        <v>526460.48</v>
      </c>
      <c r="AF7" s="24">
        <v>0.43828613302297514</v>
      </c>
      <c r="AG7" s="23">
        <v>526460.48</v>
      </c>
      <c r="AH7" s="24">
        <v>0.43828613302297514</v>
      </c>
      <c r="AI7" s="23">
        <v>0</v>
      </c>
      <c r="AJ7" s="24"/>
      <c r="AK7" s="5">
        <f t="shared" ref="AK7:AK32" si="0">SUM(Z7/Q7)</f>
        <v>0.43828613302297514</v>
      </c>
      <c r="AL7" s="25">
        <f>SUM(AL8+AL10+AL13+AL18+AL20+AL22+AL23)</f>
        <v>596698.14</v>
      </c>
      <c r="AM7" s="26">
        <f>SUM(AM8+AM10+AM13+AM18+AM22+AM23)</f>
        <v>907796</v>
      </c>
      <c r="AN7" s="27">
        <f t="shared" ref="AN7:AN32" si="1">SUM(AM7/AL7)</f>
        <v>1.5213655601473803</v>
      </c>
      <c r="AO7" s="3"/>
    </row>
    <row r="8" spans="1:41" s="4" customFormat="1" outlineLevel="2" x14ac:dyDescent="0.3">
      <c r="A8" s="19" t="s">
        <v>14</v>
      </c>
      <c r="B8" s="20" t="s">
        <v>15</v>
      </c>
      <c r="C8" s="21" t="s">
        <v>14</v>
      </c>
      <c r="D8" s="21"/>
      <c r="E8" s="22"/>
      <c r="F8" s="21"/>
      <c r="G8" s="21"/>
      <c r="H8" s="21"/>
      <c r="I8" s="21"/>
      <c r="J8" s="21"/>
      <c r="K8" s="21"/>
      <c r="L8" s="21"/>
      <c r="M8" s="21"/>
      <c r="N8" s="23">
        <v>0</v>
      </c>
      <c r="O8" s="23">
        <v>33351</v>
      </c>
      <c r="P8" s="23">
        <v>0</v>
      </c>
      <c r="Q8" s="23">
        <v>33351</v>
      </c>
      <c r="R8" s="23">
        <v>33351</v>
      </c>
      <c r="S8" s="23">
        <v>33351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14859.77</v>
      </c>
      <c r="Z8" s="23">
        <v>14859.77</v>
      </c>
      <c r="AA8" s="23">
        <v>0</v>
      </c>
      <c r="AB8" s="23">
        <v>14859.77</v>
      </c>
      <c r="AC8" s="23">
        <v>14859.77</v>
      </c>
      <c r="AD8" s="23">
        <v>14859.77</v>
      </c>
      <c r="AE8" s="23">
        <v>18491.23</v>
      </c>
      <c r="AF8" s="24">
        <v>0.44555695481394858</v>
      </c>
      <c r="AG8" s="23">
        <v>18491.23</v>
      </c>
      <c r="AH8" s="24">
        <v>0.44555695481394858</v>
      </c>
      <c r="AI8" s="23">
        <v>0</v>
      </c>
      <c r="AJ8" s="24"/>
      <c r="AK8" s="5">
        <f t="shared" si="0"/>
        <v>0.44555695481394864</v>
      </c>
      <c r="AL8" s="25">
        <f>SUM(AL9)</f>
        <v>33351</v>
      </c>
      <c r="AM8" s="26">
        <f>SUM(AM9)</f>
        <v>39296</v>
      </c>
      <c r="AN8" s="27">
        <f t="shared" si="1"/>
        <v>1.1782555245719768</v>
      </c>
      <c r="AO8" s="3"/>
    </row>
    <row r="9" spans="1:41" outlineLevel="4" x14ac:dyDescent="0.3">
      <c r="A9" s="28" t="s">
        <v>16</v>
      </c>
      <c r="B9" s="29" t="s">
        <v>17</v>
      </c>
      <c r="C9" s="30" t="s">
        <v>16</v>
      </c>
      <c r="D9" s="30"/>
      <c r="E9" s="31"/>
      <c r="F9" s="30"/>
      <c r="G9" s="30"/>
      <c r="H9" s="30"/>
      <c r="I9" s="30"/>
      <c r="J9" s="30"/>
      <c r="K9" s="30"/>
      <c r="L9" s="30"/>
      <c r="M9" s="30"/>
      <c r="N9" s="32">
        <v>0</v>
      </c>
      <c r="O9" s="32">
        <v>33351</v>
      </c>
      <c r="P9" s="32">
        <v>0</v>
      </c>
      <c r="Q9" s="32">
        <v>33351</v>
      </c>
      <c r="R9" s="32">
        <v>33351</v>
      </c>
      <c r="S9" s="32">
        <v>33351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14859.77</v>
      </c>
      <c r="Z9" s="32">
        <v>14859.77</v>
      </c>
      <c r="AA9" s="32">
        <v>0</v>
      </c>
      <c r="AB9" s="32">
        <v>14859.77</v>
      </c>
      <c r="AC9" s="32">
        <v>14859.77</v>
      </c>
      <c r="AD9" s="32">
        <v>14859.77</v>
      </c>
      <c r="AE9" s="32">
        <v>18491.23</v>
      </c>
      <c r="AF9" s="33">
        <v>0.44555695481394858</v>
      </c>
      <c r="AG9" s="32">
        <v>18491.23</v>
      </c>
      <c r="AH9" s="33">
        <v>0.44555695481394858</v>
      </c>
      <c r="AI9" s="32">
        <v>0</v>
      </c>
      <c r="AJ9" s="33"/>
      <c r="AK9" s="11">
        <f t="shared" si="0"/>
        <v>0.44555695481394864</v>
      </c>
      <c r="AL9" s="34">
        <v>33351</v>
      </c>
      <c r="AM9" s="35">
        <v>39296</v>
      </c>
      <c r="AN9" s="27">
        <f t="shared" si="1"/>
        <v>1.1782555245719768</v>
      </c>
      <c r="AO9" s="1"/>
    </row>
    <row r="10" spans="1:41" s="4" customFormat="1" outlineLevel="2" x14ac:dyDescent="0.3">
      <c r="A10" s="19" t="s">
        <v>18</v>
      </c>
      <c r="B10" s="20" t="s">
        <v>19</v>
      </c>
      <c r="C10" s="21" t="s">
        <v>18</v>
      </c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3">
        <v>0</v>
      </c>
      <c r="O10" s="23">
        <v>1000</v>
      </c>
      <c r="P10" s="23">
        <v>128347.14</v>
      </c>
      <c r="Q10" s="23">
        <v>129347.14</v>
      </c>
      <c r="R10" s="23">
        <v>129347.14</v>
      </c>
      <c r="S10" s="23">
        <v>129347.14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128347.14</v>
      </c>
      <c r="Z10" s="23">
        <v>128347.14</v>
      </c>
      <c r="AA10" s="23">
        <v>0</v>
      </c>
      <c r="AB10" s="23">
        <v>128347.14</v>
      </c>
      <c r="AC10" s="23">
        <v>128347.14</v>
      </c>
      <c r="AD10" s="23">
        <v>128347.14</v>
      </c>
      <c r="AE10" s="23">
        <v>1000</v>
      </c>
      <c r="AF10" s="24">
        <v>0.99226886655553415</v>
      </c>
      <c r="AG10" s="23">
        <v>1000</v>
      </c>
      <c r="AH10" s="24">
        <v>0.99226886655553415</v>
      </c>
      <c r="AI10" s="23">
        <v>0</v>
      </c>
      <c r="AJ10" s="24"/>
      <c r="AK10" s="5">
        <f t="shared" si="0"/>
        <v>0.99226886655553415</v>
      </c>
      <c r="AL10" s="25">
        <f>SUM(AL11:AL12)</f>
        <v>128347.14</v>
      </c>
      <c r="AM10" s="26">
        <f>SUM(AM11:AM12)</f>
        <v>130000</v>
      </c>
      <c r="AN10" s="27">
        <f t="shared" si="1"/>
        <v>1.0128780430946884</v>
      </c>
      <c r="AO10" s="3"/>
    </row>
    <row r="11" spans="1:41" ht="46.8" outlineLevel="4" x14ac:dyDescent="0.3">
      <c r="A11" s="28" t="s">
        <v>20</v>
      </c>
      <c r="B11" s="29" t="s">
        <v>21</v>
      </c>
      <c r="C11" s="30" t="s">
        <v>20</v>
      </c>
      <c r="D11" s="30"/>
      <c r="E11" s="31"/>
      <c r="F11" s="30"/>
      <c r="G11" s="30"/>
      <c r="H11" s="30"/>
      <c r="I11" s="30"/>
      <c r="J11" s="30"/>
      <c r="K11" s="30"/>
      <c r="L11" s="30"/>
      <c r="M11" s="30"/>
      <c r="N11" s="32">
        <v>0</v>
      </c>
      <c r="O11" s="32">
        <v>0</v>
      </c>
      <c r="P11" s="32">
        <v>128347.14</v>
      </c>
      <c r="Q11" s="32">
        <v>128347.14</v>
      </c>
      <c r="R11" s="32">
        <v>128347.14</v>
      </c>
      <c r="S11" s="32">
        <v>128347.14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128347.14</v>
      </c>
      <c r="Z11" s="32">
        <v>128347.14</v>
      </c>
      <c r="AA11" s="32">
        <v>0</v>
      </c>
      <c r="AB11" s="32">
        <v>128347.14</v>
      </c>
      <c r="AC11" s="32">
        <v>128347.14</v>
      </c>
      <c r="AD11" s="32">
        <v>128347.14</v>
      </c>
      <c r="AE11" s="32">
        <v>0</v>
      </c>
      <c r="AF11" s="33">
        <v>1</v>
      </c>
      <c r="AG11" s="32">
        <v>0</v>
      </c>
      <c r="AH11" s="33">
        <v>1</v>
      </c>
      <c r="AI11" s="32">
        <v>0</v>
      </c>
      <c r="AJ11" s="33"/>
      <c r="AK11" s="11">
        <f t="shared" si="0"/>
        <v>1</v>
      </c>
      <c r="AL11" s="34">
        <v>128347.14</v>
      </c>
      <c r="AM11" s="35">
        <v>130000</v>
      </c>
      <c r="AN11" s="27">
        <f t="shared" si="1"/>
        <v>1.0128780430946884</v>
      </c>
      <c r="AO11" s="1"/>
    </row>
    <row r="12" spans="1:41" outlineLevel="4" x14ac:dyDescent="0.3">
      <c r="A12" s="28" t="s">
        <v>22</v>
      </c>
      <c r="B12" s="29" t="s">
        <v>23</v>
      </c>
      <c r="C12" s="30" t="s">
        <v>22</v>
      </c>
      <c r="D12" s="30"/>
      <c r="E12" s="31"/>
      <c r="F12" s="30"/>
      <c r="G12" s="30"/>
      <c r="H12" s="30"/>
      <c r="I12" s="30"/>
      <c r="J12" s="30"/>
      <c r="K12" s="30"/>
      <c r="L12" s="30"/>
      <c r="M12" s="30"/>
      <c r="N12" s="32">
        <v>0</v>
      </c>
      <c r="O12" s="32">
        <v>1000</v>
      </c>
      <c r="P12" s="32">
        <v>0</v>
      </c>
      <c r="Q12" s="32">
        <v>1000</v>
      </c>
      <c r="R12" s="32">
        <v>1000</v>
      </c>
      <c r="S12" s="32">
        <v>1000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1000</v>
      </c>
      <c r="AF12" s="33">
        <v>0</v>
      </c>
      <c r="AG12" s="32">
        <v>1000</v>
      </c>
      <c r="AH12" s="33">
        <v>0</v>
      </c>
      <c r="AI12" s="32">
        <v>0</v>
      </c>
      <c r="AJ12" s="33"/>
      <c r="AK12" s="11">
        <f t="shared" si="0"/>
        <v>0</v>
      </c>
      <c r="AL12" s="34"/>
      <c r="AM12" s="35"/>
      <c r="AN12" s="27"/>
      <c r="AO12" s="1"/>
    </row>
    <row r="13" spans="1:41" s="4" customFormat="1" outlineLevel="2" x14ac:dyDescent="0.3">
      <c r="A13" s="19" t="s">
        <v>24</v>
      </c>
      <c r="B13" s="20" t="s">
        <v>25</v>
      </c>
      <c r="C13" s="21" t="s">
        <v>24</v>
      </c>
      <c r="D13" s="21"/>
      <c r="E13" s="22"/>
      <c r="F13" s="21"/>
      <c r="G13" s="21"/>
      <c r="H13" s="21"/>
      <c r="I13" s="21"/>
      <c r="J13" s="21"/>
      <c r="K13" s="21"/>
      <c r="L13" s="21"/>
      <c r="M13" s="21"/>
      <c r="N13" s="23">
        <v>0</v>
      </c>
      <c r="O13" s="23">
        <v>764000</v>
      </c>
      <c r="P13" s="23">
        <v>0</v>
      </c>
      <c r="Q13" s="23">
        <v>764000</v>
      </c>
      <c r="R13" s="23">
        <v>764000</v>
      </c>
      <c r="S13" s="23">
        <v>764000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263077.55</v>
      </c>
      <c r="Z13" s="23">
        <v>263077.55</v>
      </c>
      <c r="AA13" s="23">
        <v>0</v>
      </c>
      <c r="AB13" s="23">
        <v>263077.55</v>
      </c>
      <c r="AC13" s="23">
        <v>263077.55</v>
      </c>
      <c r="AD13" s="23">
        <v>263077.55</v>
      </c>
      <c r="AE13" s="23">
        <v>500922.45</v>
      </c>
      <c r="AF13" s="24">
        <v>0.34434234293193716</v>
      </c>
      <c r="AG13" s="23">
        <v>500922.45</v>
      </c>
      <c r="AH13" s="24">
        <v>0.34434234293193716</v>
      </c>
      <c r="AI13" s="23">
        <v>0</v>
      </c>
      <c r="AJ13" s="24"/>
      <c r="AK13" s="5">
        <f t="shared" si="0"/>
        <v>0.34434234293193716</v>
      </c>
      <c r="AL13" s="25">
        <f>SUM(AL14:AL15)</f>
        <v>425000</v>
      </c>
      <c r="AM13" s="26">
        <f>SUM(AM14:AM15)</f>
        <v>727000</v>
      </c>
      <c r="AN13" s="27">
        <f t="shared" si="1"/>
        <v>1.7105882352941177</v>
      </c>
      <c r="AO13" s="3"/>
    </row>
    <row r="14" spans="1:41" outlineLevel="4" x14ac:dyDescent="0.3">
      <c r="A14" s="28" t="s">
        <v>26</v>
      </c>
      <c r="B14" s="29" t="s">
        <v>27</v>
      </c>
      <c r="C14" s="30" t="s">
        <v>26</v>
      </c>
      <c r="D14" s="30"/>
      <c r="E14" s="31"/>
      <c r="F14" s="30"/>
      <c r="G14" s="30"/>
      <c r="H14" s="30"/>
      <c r="I14" s="30"/>
      <c r="J14" s="30"/>
      <c r="K14" s="30"/>
      <c r="L14" s="30"/>
      <c r="M14" s="30"/>
      <c r="N14" s="32">
        <v>0</v>
      </c>
      <c r="O14" s="32">
        <v>94000</v>
      </c>
      <c r="P14" s="32">
        <v>0</v>
      </c>
      <c r="Q14" s="32">
        <v>94000</v>
      </c>
      <c r="R14" s="32">
        <v>94000</v>
      </c>
      <c r="S14" s="32">
        <v>94000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21245.360000000001</v>
      </c>
      <c r="Z14" s="32">
        <v>21245.360000000001</v>
      </c>
      <c r="AA14" s="32">
        <v>0</v>
      </c>
      <c r="AB14" s="32">
        <v>21245.360000000001</v>
      </c>
      <c r="AC14" s="32">
        <v>21245.360000000001</v>
      </c>
      <c r="AD14" s="32">
        <v>21245.360000000001</v>
      </c>
      <c r="AE14" s="32">
        <v>72754.64</v>
      </c>
      <c r="AF14" s="33">
        <v>0.22601446808510639</v>
      </c>
      <c r="AG14" s="32">
        <v>72754.64</v>
      </c>
      <c r="AH14" s="33">
        <v>0.22601446808510639</v>
      </c>
      <c r="AI14" s="32">
        <v>0</v>
      </c>
      <c r="AJ14" s="33"/>
      <c r="AK14" s="11">
        <f t="shared" si="0"/>
        <v>0.22601446808510639</v>
      </c>
      <c r="AL14" s="34">
        <v>45000</v>
      </c>
      <c r="AM14" s="35">
        <v>132000</v>
      </c>
      <c r="AN14" s="27">
        <f t="shared" si="1"/>
        <v>2.9333333333333331</v>
      </c>
      <c r="AO14" s="1"/>
    </row>
    <row r="15" spans="1:41" outlineLevel="4" x14ac:dyDescent="0.3">
      <c r="A15" s="28" t="s">
        <v>28</v>
      </c>
      <c r="B15" s="29" t="s">
        <v>29</v>
      </c>
      <c r="C15" s="30" t="s">
        <v>28</v>
      </c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2">
        <v>0</v>
      </c>
      <c r="O15" s="32">
        <v>670000</v>
      </c>
      <c r="P15" s="32">
        <v>0</v>
      </c>
      <c r="Q15" s="32">
        <v>670000</v>
      </c>
      <c r="R15" s="32">
        <v>670000</v>
      </c>
      <c r="S15" s="32">
        <v>670000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241832.19</v>
      </c>
      <c r="Z15" s="32">
        <v>241832.19</v>
      </c>
      <c r="AA15" s="32">
        <v>0</v>
      </c>
      <c r="AB15" s="32">
        <v>241832.19</v>
      </c>
      <c r="AC15" s="32">
        <v>241832.19</v>
      </c>
      <c r="AD15" s="32">
        <v>241832.19</v>
      </c>
      <c r="AE15" s="32">
        <v>428167.81</v>
      </c>
      <c r="AF15" s="33">
        <v>0.36094356716417908</v>
      </c>
      <c r="AG15" s="32">
        <v>428167.81</v>
      </c>
      <c r="AH15" s="33">
        <v>0.36094356716417908</v>
      </c>
      <c r="AI15" s="32">
        <v>0</v>
      </c>
      <c r="AJ15" s="33"/>
      <c r="AK15" s="11">
        <f t="shared" si="0"/>
        <v>0.36094356716417914</v>
      </c>
      <c r="AL15" s="34">
        <f>SUM(AL17+AL16)</f>
        <v>380000</v>
      </c>
      <c r="AM15" s="35">
        <f>SUM(AM16:AM17)</f>
        <v>595000</v>
      </c>
      <c r="AN15" s="27">
        <f t="shared" si="1"/>
        <v>1.5657894736842106</v>
      </c>
      <c r="AO15" s="1"/>
    </row>
    <row r="16" spans="1:41" outlineLevel="5" x14ac:dyDescent="0.3">
      <c r="A16" s="28" t="s">
        <v>30</v>
      </c>
      <c r="B16" s="29" t="s">
        <v>31</v>
      </c>
      <c r="C16" s="30" t="s">
        <v>30</v>
      </c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2">
        <v>0</v>
      </c>
      <c r="O16" s="32">
        <v>130000</v>
      </c>
      <c r="P16" s="32">
        <v>0</v>
      </c>
      <c r="Q16" s="32">
        <v>130000</v>
      </c>
      <c r="R16" s="32">
        <v>130000</v>
      </c>
      <c r="S16" s="32">
        <v>130000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78936.36</v>
      </c>
      <c r="Z16" s="32">
        <v>78936.36</v>
      </c>
      <c r="AA16" s="32">
        <v>0</v>
      </c>
      <c r="AB16" s="32">
        <v>78936.36</v>
      </c>
      <c r="AC16" s="32">
        <v>78936.36</v>
      </c>
      <c r="AD16" s="32">
        <v>78936.36</v>
      </c>
      <c r="AE16" s="32">
        <v>51063.64</v>
      </c>
      <c r="AF16" s="33">
        <v>0.60720276923076921</v>
      </c>
      <c r="AG16" s="32">
        <v>51063.64</v>
      </c>
      <c r="AH16" s="33">
        <v>0.60720276923076921</v>
      </c>
      <c r="AI16" s="32">
        <v>0</v>
      </c>
      <c r="AJ16" s="33"/>
      <c r="AK16" s="11">
        <f t="shared" si="0"/>
        <v>0.60720276923076921</v>
      </c>
      <c r="AL16" s="34">
        <v>130000</v>
      </c>
      <c r="AM16" s="35">
        <v>182000</v>
      </c>
      <c r="AN16" s="27">
        <f t="shared" si="1"/>
        <v>1.4</v>
      </c>
      <c r="AO16" s="1"/>
    </row>
    <row r="17" spans="1:41" outlineLevel="5" x14ac:dyDescent="0.3">
      <c r="A17" s="28" t="s">
        <v>32</v>
      </c>
      <c r="B17" s="29" t="s">
        <v>33</v>
      </c>
      <c r="C17" s="30" t="s">
        <v>32</v>
      </c>
      <c r="D17" s="30"/>
      <c r="E17" s="31"/>
      <c r="F17" s="30"/>
      <c r="G17" s="30"/>
      <c r="H17" s="30"/>
      <c r="I17" s="30"/>
      <c r="J17" s="30"/>
      <c r="K17" s="30"/>
      <c r="L17" s="30"/>
      <c r="M17" s="30"/>
      <c r="N17" s="32">
        <v>0</v>
      </c>
      <c r="O17" s="32">
        <v>540000</v>
      </c>
      <c r="P17" s="32">
        <v>0</v>
      </c>
      <c r="Q17" s="32">
        <v>540000</v>
      </c>
      <c r="R17" s="32">
        <v>540000</v>
      </c>
      <c r="S17" s="32">
        <v>540000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162895.82999999999</v>
      </c>
      <c r="Z17" s="32">
        <v>162895.82999999999</v>
      </c>
      <c r="AA17" s="32">
        <v>0</v>
      </c>
      <c r="AB17" s="32">
        <v>162895.82999999999</v>
      </c>
      <c r="AC17" s="32">
        <v>162895.82999999999</v>
      </c>
      <c r="AD17" s="32">
        <v>162895.82999999999</v>
      </c>
      <c r="AE17" s="32">
        <v>377104.17</v>
      </c>
      <c r="AF17" s="33">
        <v>0.30165894444444447</v>
      </c>
      <c r="AG17" s="32">
        <v>377104.17</v>
      </c>
      <c r="AH17" s="33">
        <v>0.30165894444444447</v>
      </c>
      <c r="AI17" s="32">
        <v>0</v>
      </c>
      <c r="AJ17" s="33"/>
      <c r="AK17" s="11">
        <f t="shared" si="0"/>
        <v>0.30165894444444441</v>
      </c>
      <c r="AL17" s="34">
        <v>250000</v>
      </c>
      <c r="AM17" s="35">
        <v>413000</v>
      </c>
      <c r="AN17" s="27">
        <f t="shared" si="1"/>
        <v>1.6519999999999999</v>
      </c>
      <c r="AO17" s="1"/>
    </row>
    <row r="18" spans="1:41" s="4" customFormat="1" outlineLevel="2" x14ac:dyDescent="0.3">
      <c r="A18" s="19" t="s">
        <v>53</v>
      </c>
      <c r="B18" s="20" t="s">
        <v>54</v>
      </c>
      <c r="C18" s="21" t="s">
        <v>53</v>
      </c>
      <c r="D18" s="21"/>
      <c r="E18" s="22"/>
      <c r="F18" s="21"/>
      <c r="G18" s="21"/>
      <c r="H18" s="21"/>
      <c r="I18" s="21"/>
      <c r="J18" s="21"/>
      <c r="K18" s="21"/>
      <c r="L18" s="21"/>
      <c r="M18" s="21"/>
      <c r="N18" s="23">
        <v>0</v>
      </c>
      <c r="O18" s="23">
        <v>1000</v>
      </c>
      <c r="P18" s="23">
        <v>0</v>
      </c>
      <c r="Q18" s="23">
        <v>1000</v>
      </c>
      <c r="R18" s="23">
        <v>1000</v>
      </c>
      <c r="S18" s="23">
        <v>1000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1000</v>
      </c>
      <c r="AF18" s="24">
        <v>0</v>
      </c>
      <c r="AG18" s="23">
        <v>1000</v>
      </c>
      <c r="AH18" s="24">
        <v>0</v>
      </c>
      <c r="AI18" s="23">
        <v>0</v>
      </c>
      <c r="AJ18" s="24"/>
      <c r="AK18" s="5">
        <f t="shared" si="0"/>
        <v>0</v>
      </c>
      <c r="AL18" s="25">
        <f>SUM(AL19)</f>
        <v>0</v>
      </c>
      <c r="AM18" s="35">
        <f>SUM(AM19)</f>
        <v>1000</v>
      </c>
      <c r="AN18" s="27"/>
      <c r="AO18" s="3"/>
    </row>
    <row r="19" spans="1:41" ht="109.2" outlineLevel="7" x14ac:dyDescent="0.3">
      <c r="A19" s="28" t="s">
        <v>58</v>
      </c>
      <c r="B19" s="29" t="s">
        <v>59</v>
      </c>
      <c r="C19" s="30" t="s">
        <v>58</v>
      </c>
      <c r="D19" s="30"/>
      <c r="E19" s="31"/>
      <c r="F19" s="30"/>
      <c r="G19" s="30"/>
      <c r="H19" s="30"/>
      <c r="I19" s="30"/>
      <c r="J19" s="30"/>
      <c r="K19" s="30"/>
      <c r="L19" s="30"/>
      <c r="M19" s="30"/>
      <c r="N19" s="32">
        <v>0</v>
      </c>
      <c r="O19" s="32">
        <v>1000</v>
      </c>
      <c r="P19" s="32">
        <v>0</v>
      </c>
      <c r="Q19" s="32">
        <v>1000</v>
      </c>
      <c r="R19" s="32">
        <v>1000</v>
      </c>
      <c r="S19" s="32">
        <v>1000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1000</v>
      </c>
      <c r="AF19" s="33">
        <v>0</v>
      </c>
      <c r="AG19" s="32">
        <v>1000</v>
      </c>
      <c r="AH19" s="33">
        <v>0</v>
      </c>
      <c r="AI19" s="32">
        <v>0</v>
      </c>
      <c r="AJ19" s="33"/>
      <c r="AK19" s="11">
        <f t="shared" si="0"/>
        <v>0</v>
      </c>
      <c r="AL19" s="34"/>
      <c r="AM19" s="35">
        <v>1000</v>
      </c>
      <c r="AN19" s="27"/>
      <c r="AO19" s="1"/>
    </row>
    <row r="20" spans="1:41" s="4" customFormat="1" ht="62.4" outlineLevel="2" x14ac:dyDescent="0.3">
      <c r="A20" s="19" t="s">
        <v>34</v>
      </c>
      <c r="B20" s="20" t="s">
        <v>35</v>
      </c>
      <c r="C20" s="21" t="s">
        <v>34</v>
      </c>
      <c r="D20" s="21"/>
      <c r="E20" s="22"/>
      <c r="F20" s="21"/>
      <c r="G20" s="21"/>
      <c r="H20" s="21"/>
      <c r="I20" s="21"/>
      <c r="J20" s="21"/>
      <c r="K20" s="21"/>
      <c r="L20" s="21"/>
      <c r="M20" s="21"/>
      <c r="N20" s="23">
        <v>0</v>
      </c>
      <c r="O20" s="23">
        <v>0</v>
      </c>
      <c r="P20" s="23">
        <v>-958.54</v>
      </c>
      <c r="Q20" s="23">
        <v>-958.54</v>
      </c>
      <c r="R20" s="23">
        <v>-958.54</v>
      </c>
      <c r="S20" s="23">
        <v>-958.54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-958.54</v>
      </c>
      <c r="Z20" s="23">
        <v>-958.54</v>
      </c>
      <c r="AA20" s="23">
        <v>0</v>
      </c>
      <c r="AB20" s="23">
        <v>-958.54</v>
      </c>
      <c r="AC20" s="23">
        <v>-958.54</v>
      </c>
      <c r="AD20" s="23">
        <v>-958.54</v>
      </c>
      <c r="AE20" s="23">
        <v>0</v>
      </c>
      <c r="AF20" s="24">
        <v>1</v>
      </c>
      <c r="AG20" s="23">
        <v>0</v>
      </c>
      <c r="AH20" s="24">
        <v>1</v>
      </c>
      <c r="AI20" s="23">
        <v>0</v>
      </c>
      <c r="AJ20" s="24"/>
      <c r="AK20" s="5">
        <f t="shared" si="0"/>
        <v>1</v>
      </c>
      <c r="AL20" s="25">
        <f>SUM(AL21)</f>
        <v>0</v>
      </c>
      <c r="AM20" s="26">
        <f>SUM(AM21)</f>
        <v>0</v>
      </c>
      <c r="AN20" s="27"/>
      <c r="AO20" s="3"/>
    </row>
    <row r="21" spans="1:41" outlineLevel="4" x14ac:dyDescent="0.3">
      <c r="A21" s="28" t="s">
        <v>36</v>
      </c>
      <c r="B21" s="29" t="s">
        <v>37</v>
      </c>
      <c r="C21" s="30" t="s">
        <v>36</v>
      </c>
      <c r="D21" s="30"/>
      <c r="E21" s="31"/>
      <c r="F21" s="30"/>
      <c r="G21" s="30"/>
      <c r="H21" s="30"/>
      <c r="I21" s="30"/>
      <c r="J21" s="30"/>
      <c r="K21" s="30"/>
      <c r="L21" s="30"/>
      <c r="M21" s="30"/>
      <c r="N21" s="32">
        <v>0</v>
      </c>
      <c r="O21" s="32">
        <v>0</v>
      </c>
      <c r="P21" s="32">
        <v>-958.54</v>
      </c>
      <c r="Q21" s="32">
        <v>-958.54</v>
      </c>
      <c r="R21" s="32">
        <v>-958.54</v>
      </c>
      <c r="S21" s="32">
        <v>-958.54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-958.54</v>
      </c>
      <c r="Z21" s="32">
        <v>-958.54</v>
      </c>
      <c r="AA21" s="32">
        <v>0</v>
      </c>
      <c r="AB21" s="32">
        <v>-958.54</v>
      </c>
      <c r="AC21" s="32">
        <v>-958.54</v>
      </c>
      <c r="AD21" s="32">
        <v>-958.54</v>
      </c>
      <c r="AE21" s="32">
        <v>0</v>
      </c>
      <c r="AF21" s="33">
        <v>1</v>
      </c>
      <c r="AG21" s="32">
        <v>0</v>
      </c>
      <c r="AH21" s="33">
        <v>1</v>
      </c>
      <c r="AI21" s="32">
        <v>0</v>
      </c>
      <c r="AJ21" s="33"/>
      <c r="AK21" s="11">
        <f t="shared" si="0"/>
        <v>1</v>
      </c>
      <c r="AL21" s="34"/>
      <c r="AM21" s="35"/>
      <c r="AN21" s="27"/>
      <c r="AO21" s="1"/>
    </row>
    <row r="22" spans="1:41" s="4" customFormat="1" ht="31.2" outlineLevel="2" x14ac:dyDescent="0.3">
      <c r="A22" s="19" t="s">
        <v>38</v>
      </c>
      <c r="B22" s="20" t="s">
        <v>39</v>
      </c>
      <c r="C22" s="21" t="s">
        <v>38</v>
      </c>
      <c r="D22" s="21"/>
      <c r="E22" s="22"/>
      <c r="F22" s="21"/>
      <c r="G22" s="21"/>
      <c r="H22" s="21"/>
      <c r="I22" s="21"/>
      <c r="J22" s="21"/>
      <c r="K22" s="21"/>
      <c r="L22" s="21"/>
      <c r="M22" s="21"/>
      <c r="N22" s="23">
        <v>0</v>
      </c>
      <c r="O22" s="23">
        <v>500</v>
      </c>
      <c r="P22" s="23">
        <v>0</v>
      </c>
      <c r="Q22" s="23">
        <v>500</v>
      </c>
      <c r="R22" s="23">
        <v>500</v>
      </c>
      <c r="S22" s="23">
        <v>500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500</v>
      </c>
      <c r="AF22" s="24">
        <v>0</v>
      </c>
      <c r="AG22" s="23">
        <v>500</v>
      </c>
      <c r="AH22" s="24">
        <v>0</v>
      </c>
      <c r="AI22" s="23">
        <v>0</v>
      </c>
      <c r="AJ22" s="24"/>
      <c r="AK22" s="5">
        <f t="shared" si="0"/>
        <v>0</v>
      </c>
      <c r="AL22" s="25"/>
      <c r="AM22" s="26">
        <v>500</v>
      </c>
      <c r="AN22" s="27"/>
      <c r="AO22" s="3"/>
    </row>
    <row r="23" spans="1:41" s="4" customFormat="1" outlineLevel="2" x14ac:dyDescent="0.3">
      <c r="A23" s="19" t="s">
        <v>40</v>
      </c>
      <c r="B23" s="20" t="s">
        <v>41</v>
      </c>
      <c r="C23" s="21" t="s">
        <v>40</v>
      </c>
      <c r="D23" s="21"/>
      <c r="E23" s="22"/>
      <c r="F23" s="21"/>
      <c r="G23" s="21"/>
      <c r="H23" s="21"/>
      <c r="I23" s="21"/>
      <c r="J23" s="21"/>
      <c r="K23" s="21"/>
      <c r="L23" s="21"/>
      <c r="M23" s="21"/>
      <c r="N23" s="23">
        <v>0</v>
      </c>
      <c r="O23" s="23">
        <v>10000</v>
      </c>
      <c r="P23" s="23">
        <v>0</v>
      </c>
      <c r="Q23" s="23">
        <v>10000</v>
      </c>
      <c r="R23" s="23">
        <v>10000</v>
      </c>
      <c r="S23" s="23">
        <v>10000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5453.2</v>
      </c>
      <c r="Z23" s="23">
        <v>5453.2</v>
      </c>
      <c r="AA23" s="23">
        <v>0</v>
      </c>
      <c r="AB23" s="23">
        <v>5453.2</v>
      </c>
      <c r="AC23" s="23">
        <v>5453.2</v>
      </c>
      <c r="AD23" s="23">
        <v>5453.2</v>
      </c>
      <c r="AE23" s="23">
        <v>4546.8</v>
      </c>
      <c r="AF23" s="24">
        <v>0.54532000000000003</v>
      </c>
      <c r="AG23" s="23">
        <v>4546.8</v>
      </c>
      <c r="AH23" s="24">
        <v>0.54532000000000003</v>
      </c>
      <c r="AI23" s="23">
        <v>0</v>
      </c>
      <c r="AJ23" s="24"/>
      <c r="AK23" s="5">
        <f t="shared" si="0"/>
        <v>0.54532000000000003</v>
      </c>
      <c r="AL23" s="25">
        <v>10000</v>
      </c>
      <c r="AM23" s="26">
        <v>10000</v>
      </c>
      <c r="AN23" s="27">
        <f t="shared" si="1"/>
        <v>1</v>
      </c>
      <c r="AO23" s="3"/>
    </row>
    <row r="24" spans="1:41" s="4" customFormat="1" outlineLevel="1" x14ac:dyDescent="0.3">
      <c r="A24" s="19" t="s">
        <v>42</v>
      </c>
      <c r="B24" s="20" t="s">
        <v>43</v>
      </c>
      <c r="C24" s="21" t="s">
        <v>42</v>
      </c>
      <c r="D24" s="21"/>
      <c r="E24" s="22"/>
      <c r="F24" s="21"/>
      <c r="G24" s="21"/>
      <c r="H24" s="21"/>
      <c r="I24" s="21"/>
      <c r="J24" s="21"/>
      <c r="K24" s="21"/>
      <c r="L24" s="21"/>
      <c r="M24" s="21"/>
      <c r="N24" s="23">
        <v>0</v>
      </c>
      <c r="O24" s="23">
        <v>3732610.14</v>
      </c>
      <c r="P24" s="23">
        <v>-1237887.1399999999</v>
      </c>
      <c r="Q24" s="23">
        <v>2494723</v>
      </c>
      <c r="R24" s="23">
        <v>2494723</v>
      </c>
      <c r="S24" s="23">
        <v>2494723</v>
      </c>
      <c r="T24" s="23">
        <v>0</v>
      </c>
      <c r="U24" s="23">
        <v>0</v>
      </c>
      <c r="V24" s="23">
        <v>0</v>
      </c>
      <c r="W24" s="23">
        <v>0</v>
      </c>
      <c r="X24" s="23">
        <v>21389.32</v>
      </c>
      <c r="Y24" s="23">
        <v>2206235.19</v>
      </c>
      <c r="Z24" s="23">
        <v>2184845.87</v>
      </c>
      <c r="AA24" s="23">
        <v>21389.32</v>
      </c>
      <c r="AB24" s="23">
        <v>2206235.19</v>
      </c>
      <c r="AC24" s="23">
        <v>2184845.87</v>
      </c>
      <c r="AD24" s="23">
        <v>2184845.87</v>
      </c>
      <c r="AE24" s="23">
        <v>309877.13</v>
      </c>
      <c r="AF24" s="24">
        <v>0.87578695911329629</v>
      </c>
      <c r="AG24" s="23">
        <v>309877.13</v>
      </c>
      <c r="AH24" s="24">
        <v>0.87578695911329629</v>
      </c>
      <c r="AI24" s="23">
        <v>0</v>
      </c>
      <c r="AJ24" s="24"/>
      <c r="AK24" s="5">
        <f t="shared" si="0"/>
        <v>0.8757869591132964</v>
      </c>
      <c r="AL24" s="25">
        <f>SUM(AL25+AL30)</f>
        <v>2494723</v>
      </c>
      <c r="AM24" s="26">
        <f>SUM(AM25+AM30)</f>
        <v>2483299.6</v>
      </c>
      <c r="AN24" s="27">
        <f t="shared" si="1"/>
        <v>0.99542097459317125</v>
      </c>
      <c r="AO24" s="3"/>
    </row>
    <row r="25" spans="1:41" s="4" customFormat="1" ht="46.8" outlineLevel="1" x14ac:dyDescent="0.3">
      <c r="A25" s="19"/>
      <c r="B25" s="20" t="s">
        <v>45</v>
      </c>
      <c r="C25" s="21" t="s">
        <v>44</v>
      </c>
      <c r="D25" s="21"/>
      <c r="E25" s="22"/>
      <c r="F25" s="21"/>
      <c r="G25" s="21"/>
      <c r="H25" s="21"/>
      <c r="I25" s="21"/>
      <c r="J25" s="21"/>
      <c r="K25" s="21"/>
      <c r="L25" s="21"/>
      <c r="M25" s="21"/>
      <c r="N25" s="23">
        <v>0</v>
      </c>
      <c r="O25" s="23">
        <v>3209753</v>
      </c>
      <c r="P25" s="23">
        <v>2494723</v>
      </c>
      <c r="Q25" s="23">
        <v>2494723</v>
      </c>
      <c r="R25" s="23">
        <v>2494723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2184845.87</v>
      </c>
      <c r="Y25" s="23">
        <v>2184845.87</v>
      </c>
      <c r="Z25" s="23">
        <v>2184845.87</v>
      </c>
      <c r="AA25" s="23"/>
      <c r="AB25" s="23"/>
      <c r="AC25" s="23"/>
      <c r="AD25" s="23"/>
      <c r="AE25" s="23"/>
      <c r="AF25" s="24"/>
      <c r="AG25" s="23"/>
      <c r="AH25" s="24"/>
      <c r="AI25" s="23"/>
      <c r="AJ25" s="24"/>
      <c r="AK25" s="5">
        <f t="shared" si="0"/>
        <v>0.8757869591132964</v>
      </c>
      <c r="AL25" s="25">
        <f>SUM(AL26:AL29)</f>
        <v>2494723</v>
      </c>
      <c r="AM25" s="26">
        <f>SUM(AM26:AM29)</f>
        <v>2483299.6</v>
      </c>
      <c r="AN25" s="27">
        <f t="shared" si="1"/>
        <v>0.99542097459317125</v>
      </c>
      <c r="AO25" s="3"/>
    </row>
    <row r="26" spans="1:41" ht="31.2" outlineLevel="3" x14ac:dyDescent="0.3">
      <c r="A26" s="28" t="s">
        <v>46</v>
      </c>
      <c r="B26" s="29" t="s">
        <v>47</v>
      </c>
      <c r="C26" s="30" t="s">
        <v>46</v>
      </c>
      <c r="D26" s="30"/>
      <c r="E26" s="31"/>
      <c r="F26" s="30"/>
      <c r="G26" s="30"/>
      <c r="H26" s="30"/>
      <c r="I26" s="30"/>
      <c r="J26" s="30"/>
      <c r="K26" s="30"/>
      <c r="L26" s="30"/>
      <c r="M26" s="30"/>
      <c r="N26" s="32">
        <v>0</v>
      </c>
      <c r="O26" s="32">
        <v>1733718</v>
      </c>
      <c r="P26" s="32">
        <v>218970</v>
      </c>
      <c r="Q26" s="32">
        <v>1952688</v>
      </c>
      <c r="R26" s="32">
        <v>1952688</v>
      </c>
      <c r="S26" s="32">
        <v>1952688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1808211</v>
      </c>
      <c r="Z26" s="32">
        <v>1808211</v>
      </c>
      <c r="AA26" s="32">
        <v>0</v>
      </c>
      <c r="AB26" s="32">
        <v>1808211</v>
      </c>
      <c r="AC26" s="32">
        <v>1808211</v>
      </c>
      <c r="AD26" s="32">
        <v>1808211</v>
      </c>
      <c r="AE26" s="32">
        <v>144477</v>
      </c>
      <c r="AF26" s="33">
        <v>0.92601122145473314</v>
      </c>
      <c r="AG26" s="32">
        <v>144477</v>
      </c>
      <c r="AH26" s="33">
        <v>0.92601122145473314</v>
      </c>
      <c r="AI26" s="32">
        <v>0</v>
      </c>
      <c r="AJ26" s="33"/>
      <c r="AK26" s="11">
        <f t="shared" si="0"/>
        <v>0.92601122145473314</v>
      </c>
      <c r="AL26" s="34">
        <v>1952688</v>
      </c>
      <c r="AM26" s="35">
        <v>1804580</v>
      </c>
      <c r="AN26" s="27">
        <f t="shared" si="1"/>
        <v>0.9241517334054391</v>
      </c>
      <c r="AO26" s="1"/>
    </row>
    <row r="27" spans="1:41" ht="46.8" outlineLevel="3" x14ac:dyDescent="0.3">
      <c r="A27" s="28" t="s">
        <v>48</v>
      </c>
      <c r="B27" s="29" t="s">
        <v>49</v>
      </c>
      <c r="C27" s="30" t="s">
        <v>48</v>
      </c>
      <c r="D27" s="30"/>
      <c r="E27" s="31"/>
      <c r="F27" s="30"/>
      <c r="G27" s="30"/>
      <c r="H27" s="30"/>
      <c r="I27" s="30"/>
      <c r="J27" s="30"/>
      <c r="K27" s="30"/>
      <c r="L27" s="30"/>
      <c r="M27" s="30"/>
      <c r="N27" s="32">
        <v>0</v>
      </c>
      <c r="O27" s="32">
        <v>1220000</v>
      </c>
      <c r="P27" s="32">
        <v>-1220000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3"/>
      <c r="AG27" s="32">
        <v>0</v>
      </c>
      <c r="AH27" s="33"/>
      <c r="AI27" s="32">
        <v>0</v>
      </c>
      <c r="AJ27" s="33"/>
      <c r="AK27" s="11"/>
      <c r="AL27" s="34"/>
      <c r="AM27" s="35">
        <v>264428.59999999998</v>
      </c>
      <c r="AN27" s="27"/>
      <c r="AO27" s="1"/>
    </row>
    <row r="28" spans="1:41" ht="31.2" outlineLevel="3" x14ac:dyDescent="0.3">
      <c r="A28" s="28" t="s">
        <v>55</v>
      </c>
      <c r="B28" s="29" t="s">
        <v>56</v>
      </c>
      <c r="C28" s="30" t="s">
        <v>55</v>
      </c>
      <c r="D28" s="30"/>
      <c r="E28" s="31"/>
      <c r="F28" s="30"/>
      <c r="G28" s="30"/>
      <c r="H28" s="30"/>
      <c r="I28" s="30"/>
      <c r="J28" s="30"/>
      <c r="K28" s="30"/>
      <c r="L28" s="30"/>
      <c r="M28" s="30"/>
      <c r="N28" s="32">
        <v>0</v>
      </c>
      <c r="O28" s="32">
        <v>63200</v>
      </c>
      <c r="P28" s="32">
        <v>0</v>
      </c>
      <c r="Q28" s="32">
        <v>63200</v>
      </c>
      <c r="R28" s="32">
        <v>63200</v>
      </c>
      <c r="S28" s="32">
        <v>63200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16933.87</v>
      </c>
      <c r="Z28" s="32">
        <v>16933.87</v>
      </c>
      <c r="AA28" s="32">
        <v>0</v>
      </c>
      <c r="AB28" s="32">
        <v>16933.87</v>
      </c>
      <c r="AC28" s="32">
        <v>16933.87</v>
      </c>
      <c r="AD28" s="32">
        <v>16933.87</v>
      </c>
      <c r="AE28" s="32">
        <v>46266.13</v>
      </c>
      <c r="AF28" s="33">
        <v>0.26794098101265823</v>
      </c>
      <c r="AG28" s="32">
        <v>46266.13</v>
      </c>
      <c r="AH28" s="33">
        <v>0.26794098101265823</v>
      </c>
      <c r="AI28" s="32">
        <v>0</v>
      </c>
      <c r="AJ28" s="33"/>
      <c r="AK28" s="11">
        <f t="shared" si="0"/>
        <v>0.26794098101265823</v>
      </c>
      <c r="AL28" s="34">
        <v>63200</v>
      </c>
      <c r="AM28" s="35">
        <v>62800</v>
      </c>
      <c r="AN28" s="27">
        <f t="shared" si="1"/>
        <v>0.99367088607594933</v>
      </c>
      <c r="AO28" s="1"/>
    </row>
    <row r="29" spans="1:41" outlineLevel="3" x14ac:dyDescent="0.3">
      <c r="A29" s="28" t="s">
        <v>50</v>
      </c>
      <c r="B29" s="29" t="s">
        <v>51</v>
      </c>
      <c r="C29" s="30" t="s">
        <v>50</v>
      </c>
      <c r="D29" s="30"/>
      <c r="E29" s="31"/>
      <c r="F29" s="30"/>
      <c r="G29" s="30"/>
      <c r="H29" s="30"/>
      <c r="I29" s="30"/>
      <c r="J29" s="30"/>
      <c r="K29" s="30"/>
      <c r="L29" s="30"/>
      <c r="M29" s="30"/>
      <c r="N29" s="32">
        <v>0</v>
      </c>
      <c r="O29" s="32">
        <v>192835</v>
      </c>
      <c r="P29" s="32">
        <v>286000</v>
      </c>
      <c r="Q29" s="32">
        <v>478835</v>
      </c>
      <c r="R29" s="32">
        <v>478835</v>
      </c>
      <c r="S29" s="32">
        <v>478835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359701</v>
      </c>
      <c r="Z29" s="32">
        <v>359701</v>
      </c>
      <c r="AA29" s="32">
        <v>0</v>
      </c>
      <c r="AB29" s="32">
        <v>359701</v>
      </c>
      <c r="AC29" s="32">
        <v>359701</v>
      </c>
      <c r="AD29" s="32">
        <v>359701</v>
      </c>
      <c r="AE29" s="32">
        <v>119134</v>
      </c>
      <c r="AF29" s="33">
        <v>0.75120030908350477</v>
      </c>
      <c r="AG29" s="32">
        <v>119134</v>
      </c>
      <c r="AH29" s="33">
        <v>0.75120030908350477</v>
      </c>
      <c r="AI29" s="32">
        <v>0</v>
      </c>
      <c r="AJ29" s="33"/>
      <c r="AK29" s="11">
        <f t="shared" si="0"/>
        <v>0.75120030908350477</v>
      </c>
      <c r="AL29" s="34">
        <v>478835</v>
      </c>
      <c r="AM29" s="35">
        <v>351491</v>
      </c>
      <c r="AN29" s="27">
        <f t="shared" si="1"/>
        <v>0.73405452817776473</v>
      </c>
      <c r="AO29" s="1"/>
    </row>
    <row r="30" spans="1:41" s="4" customFormat="1" ht="31.2" outlineLevel="2" x14ac:dyDescent="0.3">
      <c r="A30" s="19" t="s">
        <v>60</v>
      </c>
      <c r="B30" s="20" t="s">
        <v>61</v>
      </c>
      <c r="C30" s="21" t="s">
        <v>60</v>
      </c>
      <c r="D30" s="21"/>
      <c r="E30" s="22"/>
      <c r="F30" s="21"/>
      <c r="G30" s="21"/>
      <c r="H30" s="21"/>
      <c r="I30" s="21"/>
      <c r="J30" s="21"/>
      <c r="K30" s="21"/>
      <c r="L30" s="21"/>
      <c r="M30" s="21"/>
      <c r="N30" s="23">
        <v>0</v>
      </c>
      <c r="O30" s="23">
        <v>522857.14</v>
      </c>
      <c r="P30" s="23">
        <v>-522857.14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4"/>
      <c r="AG30" s="23">
        <v>0</v>
      </c>
      <c r="AH30" s="24"/>
      <c r="AI30" s="23">
        <v>0</v>
      </c>
      <c r="AJ30" s="24"/>
      <c r="AK30" s="5"/>
      <c r="AL30" s="25">
        <f>SUM(AL31)</f>
        <v>0</v>
      </c>
      <c r="AM30" s="26">
        <f>SUM(AM31)</f>
        <v>0</v>
      </c>
      <c r="AN30" s="27"/>
      <c r="AO30" s="3"/>
    </row>
    <row r="31" spans="1:41" ht="31.2" outlineLevel="7" x14ac:dyDescent="0.3">
      <c r="A31" s="28" t="s">
        <v>62</v>
      </c>
      <c r="B31" s="29" t="s">
        <v>63</v>
      </c>
      <c r="C31" s="30" t="s">
        <v>62</v>
      </c>
      <c r="D31" s="30"/>
      <c r="E31" s="31"/>
      <c r="F31" s="30"/>
      <c r="G31" s="30"/>
      <c r="H31" s="30"/>
      <c r="I31" s="30"/>
      <c r="J31" s="30"/>
      <c r="K31" s="30"/>
      <c r="L31" s="30"/>
      <c r="M31" s="30"/>
      <c r="N31" s="32">
        <v>0</v>
      </c>
      <c r="O31" s="32">
        <v>522857.14</v>
      </c>
      <c r="P31" s="32">
        <v>-522857.14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3"/>
      <c r="AG31" s="32">
        <v>0</v>
      </c>
      <c r="AH31" s="33"/>
      <c r="AI31" s="32">
        <v>0</v>
      </c>
      <c r="AJ31" s="33"/>
      <c r="AK31" s="11"/>
      <c r="AL31" s="34"/>
      <c r="AM31" s="35"/>
      <c r="AN31" s="27"/>
      <c r="AO31" s="1"/>
    </row>
    <row r="32" spans="1:41" s="8" customFormat="1" ht="27.75" customHeight="1" thickBot="1" x14ac:dyDescent="0.35">
      <c r="A32" s="61" t="s">
        <v>52</v>
      </c>
      <c r="B32" s="62"/>
      <c r="C32" s="62"/>
      <c r="D32" s="62"/>
      <c r="E32" s="62"/>
      <c r="F32" s="62"/>
      <c r="G32" s="62"/>
      <c r="H32" s="36"/>
      <c r="I32" s="36"/>
      <c r="J32" s="36"/>
      <c r="K32" s="36"/>
      <c r="L32" s="36"/>
      <c r="M32" s="36"/>
      <c r="N32" s="37">
        <v>0</v>
      </c>
      <c r="O32" s="37">
        <v>4542461.1399999997</v>
      </c>
      <c r="P32" s="37">
        <v>-1110498.54</v>
      </c>
      <c r="Q32" s="37">
        <v>3431962.6</v>
      </c>
      <c r="R32" s="37">
        <v>3431962.6</v>
      </c>
      <c r="S32" s="37">
        <v>3431962.6</v>
      </c>
      <c r="T32" s="37">
        <v>0</v>
      </c>
      <c r="U32" s="37">
        <v>0</v>
      </c>
      <c r="V32" s="37">
        <v>0</v>
      </c>
      <c r="W32" s="37">
        <v>0</v>
      </c>
      <c r="X32" s="37">
        <v>21389.32</v>
      </c>
      <c r="Y32" s="37">
        <v>2617014.31</v>
      </c>
      <c r="Z32" s="37">
        <v>2595624.9900000002</v>
      </c>
      <c r="AA32" s="37">
        <v>21389.32</v>
      </c>
      <c r="AB32" s="37">
        <v>2617014.31</v>
      </c>
      <c r="AC32" s="37">
        <v>2595624.9900000002</v>
      </c>
      <c r="AD32" s="37">
        <v>2595624.9900000002</v>
      </c>
      <c r="AE32" s="37">
        <v>836337.61</v>
      </c>
      <c r="AF32" s="38">
        <v>0.75630922959358593</v>
      </c>
      <c r="AG32" s="37">
        <v>836337.61</v>
      </c>
      <c r="AH32" s="38">
        <v>0.75630922959358593</v>
      </c>
      <c r="AI32" s="37">
        <v>0</v>
      </c>
      <c r="AJ32" s="38"/>
      <c r="AK32" s="39">
        <f t="shared" si="0"/>
        <v>0.75630922959358593</v>
      </c>
      <c r="AL32" s="40">
        <f>SUM(AL6)</f>
        <v>3091421.14</v>
      </c>
      <c r="AM32" s="41">
        <f>SUM(AM6)</f>
        <v>3391095.6</v>
      </c>
      <c r="AN32" s="42">
        <f t="shared" si="1"/>
        <v>1.0969374428228178</v>
      </c>
      <c r="AO32" s="7"/>
    </row>
    <row r="33" spans="1:4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 t="s">
        <v>1</v>
      </c>
      <c r="AE33" s="1"/>
      <c r="AF33" s="1"/>
      <c r="AG33" s="1"/>
      <c r="AH33" s="1"/>
      <c r="AI33" s="1"/>
      <c r="AJ33" s="1"/>
      <c r="AK33" s="1"/>
      <c r="AL33" s="1"/>
      <c r="AM33" s="12"/>
      <c r="AN33" s="1"/>
      <c r="AO33" s="1"/>
    </row>
    <row r="34" spans="1:41" x14ac:dyDescent="0.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"/>
      <c r="AC34" s="6"/>
      <c r="AD34" s="6"/>
      <c r="AE34" s="6"/>
      <c r="AF34" s="6"/>
      <c r="AG34" s="6"/>
      <c r="AH34" s="6"/>
      <c r="AI34" s="6"/>
      <c r="AJ34" s="6"/>
      <c r="AK34" s="10"/>
      <c r="AL34" s="6"/>
      <c r="AM34" s="13"/>
      <c r="AN34" s="6"/>
      <c r="AO34" s="1"/>
    </row>
  </sheetData>
  <mergeCells count="32">
    <mergeCell ref="O4:O5"/>
    <mergeCell ref="A1:AN2"/>
    <mergeCell ref="AN4:AN5"/>
    <mergeCell ref="Z4:Z5"/>
    <mergeCell ref="A34:AA34"/>
    <mergeCell ref="A32:G32"/>
    <mergeCell ref="E4:G4"/>
    <mergeCell ref="A4:A5"/>
    <mergeCell ref="B4:B5"/>
    <mergeCell ref="C4:C5"/>
    <mergeCell ref="D4:D5"/>
    <mergeCell ref="H4:J4"/>
    <mergeCell ref="K4:K5"/>
    <mergeCell ref="L4:L5"/>
    <mergeCell ref="M4:M5"/>
    <mergeCell ref="N4:N5"/>
    <mergeCell ref="A3:AN3"/>
    <mergeCell ref="P4:P5"/>
    <mergeCell ref="Q4:Q5"/>
    <mergeCell ref="R4:R5"/>
    <mergeCell ref="AE4:AF4"/>
    <mergeCell ref="AG4:AH4"/>
    <mergeCell ref="AI4:AJ4"/>
    <mergeCell ref="T4:T5"/>
    <mergeCell ref="S4:S5"/>
    <mergeCell ref="U4:U5"/>
    <mergeCell ref="V4:V5"/>
    <mergeCell ref="W4:W5"/>
    <mergeCell ref="AA4:AC4"/>
    <mergeCell ref="AK4:AK5"/>
    <mergeCell ref="AL4:AL5"/>
    <mergeCell ref="AM4:AM5"/>
  </mergeCells>
  <pageMargins left="0.78740157480314965" right="0.39370078740157483" top="0.59055118110236227" bottom="0.59055118110236227" header="0.39370078740157483" footer="0.39370078740157483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4A9738-2EEF-4C5B-991F-6B9C39107F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 Windows</cp:lastModifiedBy>
  <cp:lastPrinted>2021-11-05T06:47:02Z</cp:lastPrinted>
  <dcterms:created xsi:type="dcterms:W3CDTF">2021-11-02T11:22:36Z</dcterms:created>
  <dcterms:modified xsi:type="dcterms:W3CDTF">2021-11-05T06:59:25Z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10_42_30)(21).xlsx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